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lo_PV\Desktop\del\"/>
    </mc:Choice>
  </mc:AlternateContent>
  <bookViews>
    <workbookView xWindow="0" yWindow="0" windowWidth="28800" windowHeight="12432"/>
  </bookViews>
  <sheets>
    <sheet name="полезный отпуск" sheetId="6" r:id="rId1"/>
  </sheets>
  <externalReferences>
    <externalReference r:id="rId2"/>
  </externalReferences>
  <definedNames>
    <definedName name="_xlnm.Print_Area" localSheetId="0">'полезный отпуск'!$A$1:$P$55</definedName>
  </definedNames>
  <calcPr calcId="162913"/>
</workbook>
</file>

<file path=xl/calcChain.xml><?xml version="1.0" encoding="utf-8"?>
<calcChain xmlns="http://schemas.openxmlformats.org/spreadsheetml/2006/main">
  <c r="O53" i="6" l="1"/>
  <c r="O54" i="6" l="1"/>
  <c r="N54" i="6"/>
  <c r="M54" i="6"/>
  <c r="L54" i="6"/>
  <c r="K54" i="6"/>
  <c r="J54" i="6"/>
  <c r="I54" i="6"/>
  <c r="H54" i="6"/>
  <c r="G54" i="6"/>
  <c r="F54" i="6"/>
  <c r="E54" i="6"/>
  <c r="D54" i="6"/>
  <c r="O55" i="6"/>
  <c r="N53" i="6"/>
  <c r="N55" i="6" s="1"/>
  <c r="M53" i="6"/>
  <c r="M55" i="6" s="1"/>
  <c r="L53" i="6"/>
  <c r="L55" i="6" s="1"/>
  <c r="K53" i="6"/>
  <c r="K55" i="6" s="1"/>
  <c r="J53" i="6"/>
  <c r="J55" i="6" s="1"/>
  <c r="I53" i="6"/>
  <c r="I55" i="6" s="1"/>
  <c r="H53" i="6"/>
  <c r="G53" i="6"/>
  <c r="G55" i="6" s="1"/>
  <c r="F53" i="6"/>
  <c r="F55" i="6" s="1"/>
  <c r="E53" i="6"/>
  <c r="E55" i="6" s="1"/>
  <c r="D53" i="6"/>
  <c r="D55" i="6" s="1"/>
  <c r="H55" i="6" l="1"/>
  <c r="E40" i="6"/>
  <c r="E42" i="6" s="1"/>
  <c r="F43" i="6"/>
  <c r="F40" i="6"/>
  <c r="F42" i="6" s="1"/>
  <c r="G43" i="6"/>
  <c r="G40" i="6"/>
  <c r="G42" i="6" s="1"/>
  <c r="H43" i="6"/>
  <c r="H40" i="6"/>
  <c r="H42" i="6" s="1"/>
  <c r="H44" i="6" s="1"/>
  <c r="I43" i="6"/>
  <c r="I40" i="6"/>
  <c r="I42" i="6" s="1"/>
  <c r="J43" i="6"/>
  <c r="J40" i="6"/>
  <c r="J42" i="6" s="1"/>
  <c r="J44" i="6" s="1"/>
  <c r="K40" i="6"/>
  <c r="K42" i="6" s="1"/>
  <c r="L40" i="6"/>
  <c r="M40" i="6"/>
  <c r="M42" i="6" s="1"/>
  <c r="N40" i="6"/>
  <c r="N42" i="6" s="1"/>
  <c r="O40" i="6"/>
  <c r="O42" i="6" s="1"/>
  <c r="L42" i="6"/>
  <c r="D40" i="6"/>
  <c r="O26" i="6"/>
  <c r="N26" i="6"/>
  <c r="M26" i="6"/>
  <c r="L30" i="6"/>
  <c r="L26" i="6"/>
  <c r="K26" i="6"/>
  <c r="J30" i="6"/>
  <c r="J29" i="6"/>
  <c r="J27" i="6"/>
  <c r="J26" i="6"/>
  <c r="I30" i="6"/>
  <c r="I29" i="6"/>
  <c r="I27" i="6"/>
  <c r="I28" i="6" s="1"/>
  <c r="I26" i="6"/>
  <c r="H30" i="6"/>
  <c r="H29" i="6"/>
  <c r="H27" i="6"/>
  <c r="H26" i="6"/>
  <c r="G27" i="6"/>
  <c r="G26" i="6"/>
  <c r="G28" i="6" s="1"/>
  <c r="F30" i="6"/>
  <c r="F29" i="6"/>
  <c r="F27" i="6"/>
  <c r="F26" i="6"/>
  <c r="F28" i="6" s="1"/>
  <c r="E26" i="6"/>
  <c r="D26" i="6"/>
  <c r="O11" i="6"/>
  <c r="O12" i="6" s="1"/>
  <c r="O10" i="6"/>
  <c r="O9" i="6" s="1"/>
  <c r="N11" i="6"/>
  <c r="N10" i="6"/>
  <c r="N9" i="6" s="1"/>
  <c r="M11" i="6"/>
  <c r="M12" i="6" s="1"/>
  <c r="M10" i="6"/>
  <c r="M9" i="6" s="1"/>
  <c r="L11" i="6"/>
  <c r="L10" i="6"/>
  <c r="K11" i="6"/>
  <c r="K12" i="6" s="1"/>
  <c r="K10" i="6"/>
  <c r="K9" i="6" s="1"/>
  <c r="J16" i="6"/>
  <c r="J13" i="6"/>
  <c r="J11" i="6"/>
  <c r="J12" i="6" s="1"/>
  <c r="J14" i="6" s="1"/>
  <c r="J17" i="6" s="1"/>
  <c r="J10" i="6"/>
  <c r="J9" i="6" s="1"/>
  <c r="I16" i="6"/>
  <c r="I13" i="6"/>
  <c r="I11" i="6"/>
  <c r="I12" i="6" s="1"/>
  <c r="I14" i="6" s="1"/>
  <c r="I17" i="6" s="1"/>
  <c r="I10" i="6"/>
  <c r="I9" i="6" s="1"/>
  <c r="H16" i="6"/>
  <c r="H13" i="6"/>
  <c r="H11" i="6"/>
  <c r="H12" i="6" s="1"/>
  <c r="H14" i="6" s="1"/>
  <c r="H17" i="6" s="1"/>
  <c r="H10" i="6"/>
  <c r="H9" i="6" s="1"/>
  <c r="G16" i="6"/>
  <c r="G11" i="6"/>
  <c r="G10" i="6"/>
  <c r="G9" i="6" s="1"/>
  <c r="F16" i="6"/>
  <c r="F13" i="6"/>
  <c r="F11" i="6"/>
  <c r="F10" i="6"/>
  <c r="F9" i="6" s="1"/>
  <c r="E11" i="6"/>
  <c r="E12" i="6" s="1"/>
  <c r="E10" i="6"/>
  <c r="E9" i="6" s="1"/>
  <c r="L12" i="6"/>
  <c r="N12" i="6"/>
  <c r="G12" i="6"/>
  <c r="F12" i="6"/>
  <c r="F14" i="6" s="1"/>
  <c r="L9" i="6"/>
  <c r="D16" i="6"/>
  <c r="D11" i="6"/>
  <c r="D10" i="6"/>
  <c r="D9" i="6" s="1"/>
  <c r="P11" i="6" l="1"/>
  <c r="H28" i="6"/>
  <c r="P9" i="6"/>
  <c r="F17" i="6"/>
  <c r="P10" i="6"/>
  <c r="J28" i="6"/>
  <c r="I44" i="6"/>
  <c r="G44" i="6"/>
  <c r="F44" i="6"/>
  <c r="O27" i="6" l="1"/>
  <c r="O28" i="6" s="1"/>
  <c r="O43" i="6"/>
  <c r="O44" i="6" s="1"/>
  <c r="N27" i="6" l="1"/>
  <c r="N28" i="6" s="1"/>
  <c r="N43" i="6" l="1"/>
  <c r="N44" i="6" s="1"/>
  <c r="M43" i="6" l="1"/>
  <c r="M44" i="6" s="1"/>
  <c r="K30" i="6" l="1"/>
  <c r="D30" i="6"/>
  <c r="E30" i="6"/>
  <c r="M27" i="6"/>
  <c r="M28" i="6" s="1"/>
  <c r="E27" i="6"/>
  <c r="E28" i="6" s="1"/>
  <c r="E43" i="6"/>
  <c r="E44" i="6" s="1"/>
  <c r="D27" i="6"/>
  <c r="D43" i="6"/>
  <c r="K27" i="6"/>
  <c r="K28" i="6" s="1"/>
  <c r="K43" i="6"/>
  <c r="K44" i="6" s="1"/>
  <c r="E29" i="6" l="1"/>
  <c r="D29" i="6"/>
  <c r="K29" i="6"/>
  <c r="L43" i="6"/>
  <c r="L44" i="6" s="1"/>
  <c r="L27" i="6"/>
  <c r="L28" i="6" s="1"/>
  <c r="L29" i="6" l="1"/>
  <c r="G30" i="6" l="1"/>
  <c r="G29" i="6"/>
  <c r="G13" i="6" l="1"/>
  <c r="G14" i="6" s="1"/>
  <c r="G17" i="6" s="1"/>
  <c r="N30" i="6" l="1"/>
  <c r="N29" i="6" l="1"/>
  <c r="N16" i="6" l="1"/>
  <c r="O16" i="6" l="1"/>
  <c r="N13" i="6" l="1"/>
  <c r="N14" i="6" s="1"/>
  <c r="N17" i="6" s="1"/>
  <c r="L16" i="6" l="1"/>
  <c r="L13" i="6" l="1"/>
  <c r="L14" i="6" s="1"/>
  <c r="L17" i="6" s="1"/>
  <c r="K16" i="6" l="1"/>
  <c r="E16" i="6"/>
  <c r="K13" i="6" l="1"/>
  <c r="K14" i="6" s="1"/>
  <c r="K17" i="6" s="1"/>
  <c r="E13" i="6" l="1"/>
  <c r="E14" i="6" l="1"/>
  <c r="D13" i="6" l="1"/>
  <c r="E17" i="6"/>
  <c r="M16" i="6" l="1"/>
  <c r="P16" i="6" s="1"/>
  <c r="M13" i="6" l="1"/>
  <c r="M14" i="6" l="1"/>
  <c r="M17" i="6" l="1"/>
  <c r="O30" i="6" l="1"/>
  <c r="O29" i="6" l="1"/>
  <c r="M30" i="6" l="1"/>
  <c r="M29" i="6" l="1"/>
  <c r="O13" i="6" l="1"/>
  <c r="O14" i="6" l="1"/>
  <c r="P13" i="6"/>
  <c r="O17" i="6" l="1"/>
  <c r="P55" i="6" l="1"/>
  <c r="P54" i="6"/>
  <c r="P53" i="6"/>
  <c r="D42" i="6" l="1"/>
  <c r="D44" i="6" s="1"/>
  <c r="P43" i="6" l="1"/>
  <c r="P40" i="6"/>
  <c r="Q42" i="6" s="1"/>
  <c r="Q44" i="6"/>
  <c r="P41" i="6"/>
  <c r="P44" i="6" l="1"/>
  <c r="P42" i="6"/>
  <c r="P29" i="6" l="1"/>
  <c r="D28" i="6"/>
  <c r="P27" i="6"/>
  <c r="P26" i="6"/>
  <c r="D12" i="6"/>
  <c r="D14" i="6" l="1"/>
  <c r="D17" i="6" s="1"/>
  <c r="P17" i="6" s="1"/>
  <c r="P12" i="6"/>
  <c r="P30" i="6"/>
  <c r="P28" i="6"/>
  <c r="P14" i="6" l="1"/>
</calcChain>
</file>

<file path=xl/sharedStrings.xml><?xml version="1.0" encoding="utf-8"?>
<sst xmlns="http://schemas.openxmlformats.org/spreadsheetml/2006/main" count="142" uniqueCount="50">
  <si>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</si>
  <si>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</si>
  <si>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</si>
  <si>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</si>
  <si>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</si>
  <si>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</si>
  <si>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</si>
  <si>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</si>
  <si>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</si>
  <si>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</si>
  <si>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</si>
  <si>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</si>
  <si>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</si>
  <si>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</si>
  <si>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Отпуск теплоэнергии, всего</t>
  </si>
  <si>
    <t>1.1.</t>
  </si>
  <si>
    <t>от котельной (ПКТС)</t>
  </si>
  <si>
    <t>т.Гкал</t>
  </si>
  <si>
    <t>3.</t>
  </si>
  <si>
    <t xml:space="preserve">Отпуск итого </t>
  </si>
  <si>
    <t>4.</t>
  </si>
  <si>
    <t>5.</t>
  </si>
  <si>
    <t xml:space="preserve">Полезный отпуск теплоэнергии  </t>
  </si>
  <si>
    <t>6.</t>
  </si>
  <si>
    <t>Хоз. Нужды</t>
  </si>
  <si>
    <t>7.</t>
  </si>
  <si>
    <t>Полезный отпуск теплоэнергии  без хоз. нужд</t>
  </si>
  <si>
    <t>2.</t>
  </si>
  <si>
    <t>от теплоисточника филиала ПАО "ОГК-2" - Сургутская ГРЭС-1</t>
  </si>
  <si>
    <t>от теплоисточника филиала "Сургутская ГРЭС-2" ПАО "Юнипро"</t>
  </si>
  <si>
    <r>
      <t>Покупная теплоэнергия                                      от ф.ПАО "ОГК-2"</t>
    </r>
    <r>
      <rPr>
        <b/>
        <sz val="14"/>
        <rFont val="Arial"/>
        <family val="2"/>
        <charset val="204"/>
      </rPr>
      <t>-СГРЭС-1,</t>
    </r>
    <r>
      <rPr>
        <sz val="14"/>
        <rFont val="Arial"/>
        <family val="2"/>
        <charset val="204"/>
      </rPr>
      <t xml:space="preserve">                           от ф.</t>
    </r>
    <r>
      <rPr>
        <b/>
        <sz val="14"/>
        <rFont val="Arial"/>
        <family val="2"/>
        <charset val="204"/>
      </rPr>
      <t>"СГРЭС-2"</t>
    </r>
    <r>
      <rPr>
        <sz val="14"/>
        <rFont val="Arial"/>
        <family val="2"/>
        <charset val="204"/>
      </rPr>
      <t xml:space="preserve"> ПАО "Юнипро"</t>
    </r>
  </si>
  <si>
    <t>1.</t>
  </si>
  <si>
    <t>Производственные нужды</t>
  </si>
  <si>
    <t>Наименование показателей</t>
  </si>
  <si>
    <t>N п/п</t>
  </si>
  <si>
    <t>Передача тепловой энергии</t>
  </si>
  <si>
    <t>от теплоисточника Котельная СОК</t>
  </si>
  <si>
    <t>от теплоисточника Котельная КК-45</t>
  </si>
  <si>
    <t>Тариф на отпускаемую тепловую энергию с 06.11.2017 г.составляет 1701,42 руб./Гкал без НДС</t>
  </si>
  <si>
    <t xml:space="preserve">Потери теплоэнергии в сети </t>
  </si>
  <si>
    <t>Фактический отпуск тепловой энергии в 2018 г. ООО "СГЭС"</t>
  </si>
  <si>
    <t>Тариф на отпускаемую тепловую энергию с 01.01.2018 г.составляет 655,70 руб./Гкал без НДС</t>
  </si>
  <si>
    <t>Тариф на отпускаемую тепловую энергию с 01.07.2018 г.составляет 656,15 руб./Гкал без НДС</t>
  </si>
  <si>
    <t xml:space="preserve">Фактический отпуск тепловой энергии в 2018 г. ООО "СГЭС" </t>
  </si>
  <si>
    <t xml:space="preserve">Передача тепловой энергии в 2018 г. ООО "СГЭС" </t>
  </si>
  <si>
    <t>Тариф на отпускаемую тепловую энергию с 01.01.2018 г.составляет 1490,30 руб./Гкал без НДС</t>
  </si>
  <si>
    <t>Тариф на отпускаемую тепловую энергию с 01.07.2018 г.составляет 1549,91 руб./Гкал без НДС</t>
  </si>
  <si>
    <t>Тариф на отпускаемую тепловую энергию с 01.07.2018 г.составляет 1733,30 руб./Гкал без НДС</t>
  </si>
  <si>
    <t>Тариф на отпускаемую тепловую энергию с 01.07.2018 г.составляет 333,67 руб./Гкал без НДС</t>
  </si>
  <si>
    <t>Тариф на отпускаемую тепловую энергию с 01.01.2018 г.составляет 220,10 руб./Гкал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</si>
</sst>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0.000"/>
    <numFmt numFmtId="166" formatCode="#,##0.0"/>
  </numFmts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name val="Arial"/>
      <family val="2"/>
      <charset val="204"/>
    </font>
    <font>
      <sz val="26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22"/>
      <name val="Arial"/>
      <family val="2"/>
      <charset val="204"/>
    </font>
    <font>
      <b/>
      <i/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11" fillId="3" borderId="3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166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11" fillId="3" borderId="3" xfId="4" applyFont="1" applyFill="1" applyBorder="1" applyAlignment="1">
      <alignment horizontal="center" vertical="center"/>
    </xf>
    <xf numFmtId="43" fontId="11" fillId="3" borderId="1" xfId="4" applyFont="1" applyFill="1" applyBorder="1" applyAlignment="1">
      <alignment horizontal="center" vertical="center"/>
    </xf>
    <xf numFmtId="43" fontId="11" fillId="0" borderId="10" xfId="4" applyFont="1" applyFill="1" applyBorder="1" applyAlignment="1">
      <alignment horizontal="center" vertical="center"/>
    </xf>
    <xf numFmtId="43" fontId="11" fillId="0" borderId="35" xfId="4" applyFont="1" applyFill="1" applyBorder="1" applyAlignment="1">
      <alignment horizontal="center" vertical="center"/>
    </xf>
    <xf numFmtId="43" fontId="11" fillId="0" borderId="15" xfId="4" applyFont="1" applyFill="1" applyBorder="1" applyAlignment="1">
      <alignment horizontal="center" vertical="center"/>
    </xf>
    <xf numFmtId="43" fontId="7" fillId="0" borderId="0" xfId="4" applyFont="1" applyAlignment="1">
      <alignment horizontal="center" vertical="center"/>
    </xf>
    <xf numFmtId="43" fontId="3" fillId="0" borderId="0" xfId="4" applyFont="1" applyFill="1" applyAlignment="1">
      <alignment vertical="center"/>
    </xf>
    <xf numFmtId="43" fontId="6" fillId="0" borderId="0" xfId="4" applyFont="1" applyFill="1" applyAlignment="1">
      <alignment vertical="center"/>
    </xf>
    <xf numFmtId="43" fontId="12" fillId="0" borderId="0" xfId="4" applyFont="1" applyFill="1" applyAlignment="1">
      <alignment vertical="center"/>
    </xf>
    <xf numFmtId="43" fontId="12" fillId="0" borderId="0" xfId="4" applyFont="1" applyFill="1" applyBorder="1" applyAlignment="1">
      <alignment vertical="center"/>
    </xf>
    <xf numFmtId="43" fontId="6" fillId="0" borderId="0" xfId="4" applyFont="1" applyFill="1" applyAlignment="1">
      <alignment horizontal="center" vertical="center"/>
    </xf>
    <xf numFmtId="43" fontId="11" fillId="0" borderId="0" xfId="4" applyFont="1" applyFill="1" applyAlignment="1">
      <alignment horizontal="center" vertical="center"/>
    </xf>
    <xf numFmtId="43" fontId="4" fillId="0" borderId="12" xfId="4" applyFont="1" applyFill="1" applyBorder="1" applyAlignment="1">
      <alignment horizontal="center" vertical="center"/>
    </xf>
    <xf numFmtId="43" fontId="4" fillId="0" borderId="34" xfId="4" applyFont="1" applyFill="1" applyBorder="1" applyAlignment="1">
      <alignment horizontal="center" vertical="center"/>
    </xf>
    <xf numFmtId="43" fontId="4" fillId="0" borderId="31" xfId="4" applyFont="1" applyFill="1" applyBorder="1" applyAlignment="1">
      <alignment horizontal="center" vertical="center"/>
    </xf>
    <xf numFmtId="43" fontId="11" fillId="0" borderId="7" xfId="4" applyFont="1" applyFill="1" applyBorder="1" applyAlignment="1">
      <alignment horizontal="center" vertical="center"/>
    </xf>
    <xf numFmtId="43" fontId="11" fillId="0" borderId="8" xfId="4" applyFont="1" applyFill="1" applyBorder="1" applyAlignment="1">
      <alignment horizontal="center" vertical="center"/>
    </xf>
    <xf numFmtId="43" fontId="11" fillId="0" borderId="9" xfId="4" applyFont="1" applyFill="1" applyBorder="1" applyAlignment="1">
      <alignment horizontal="center" vertical="center"/>
    </xf>
    <xf numFmtId="43" fontId="11" fillId="0" borderId="5" xfId="4" applyFont="1" applyFill="1" applyBorder="1" applyAlignment="1">
      <alignment horizontal="center" vertical="center"/>
    </xf>
    <xf numFmtId="43" fontId="4" fillId="0" borderId="12" xfId="4" applyFont="1" applyFill="1" applyBorder="1" applyAlignment="1">
      <alignment horizontal="right"/>
    </xf>
    <xf numFmtId="43" fontId="4" fillId="0" borderId="13" xfId="4" applyFont="1" applyFill="1" applyBorder="1" applyAlignment="1">
      <alignment horizontal="right"/>
    </xf>
    <xf numFmtId="43" fontId="4" fillId="0" borderId="13" xfId="4" applyFont="1" applyBorder="1" applyAlignment="1">
      <alignment horizontal="right"/>
    </xf>
    <xf numFmtId="43" fontId="11" fillId="0" borderId="13" xfId="4" applyFont="1" applyBorder="1" applyAlignment="1">
      <alignment horizontal="right"/>
    </xf>
    <xf numFmtId="43" fontId="4" fillId="0" borderId="14" xfId="4" applyFont="1" applyBorder="1" applyAlignment="1">
      <alignment horizontal="right"/>
    </xf>
    <xf numFmtId="43" fontId="11" fillId="0" borderId="10" xfId="4" applyFont="1" applyFill="1" applyBorder="1" applyAlignment="1"/>
    <xf numFmtId="43" fontId="4" fillId="0" borderId="17" xfId="4" applyFont="1" applyFill="1" applyBorder="1" applyAlignment="1">
      <alignment horizontal="center" vertical="center"/>
    </xf>
    <xf numFmtId="43" fontId="4" fillId="0" borderId="18" xfId="4" applyFont="1" applyFill="1" applyBorder="1" applyAlignment="1">
      <alignment horizontal="center" vertical="center"/>
    </xf>
    <xf numFmtId="43" fontId="4" fillId="0" borderId="18" xfId="4" applyFont="1" applyBorder="1" applyAlignment="1">
      <alignment horizontal="center" vertical="center"/>
    </xf>
    <xf numFmtId="43" fontId="4" fillId="0" borderId="19" xfId="4" applyFont="1" applyBorder="1" applyAlignment="1">
      <alignment horizontal="center" vertical="center"/>
    </xf>
    <xf numFmtId="43" fontId="11" fillId="0" borderId="3" xfId="4" applyFont="1" applyFill="1" applyBorder="1" applyAlignment="1">
      <alignment horizontal="center" vertical="center"/>
    </xf>
    <xf numFmtId="43" fontId="11" fillId="0" borderId="4" xfId="4" applyFont="1" applyFill="1" applyBorder="1" applyAlignment="1">
      <alignment horizontal="center" vertical="center"/>
    </xf>
    <xf numFmtId="43" fontId="11" fillId="0" borderId="20" xfId="4" applyFont="1" applyFill="1" applyBorder="1" applyAlignment="1">
      <alignment horizontal="center" vertical="center"/>
    </xf>
    <xf numFmtId="43" fontId="11" fillId="0" borderId="1" xfId="4" applyFont="1" applyFill="1" applyBorder="1" applyAlignment="1">
      <alignment horizontal="center" vertical="center"/>
    </xf>
    <xf numFmtId="43" fontId="11" fillId="0" borderId="22" xfId="4" applyFont="1" applyFill="1" applyBorder="1" applyAlignment="1">
      <alignment horizontal="center" vertical="center"/>
    </xf>
    <xf numFmtId="43" fontId="11" fillId="0" borderId="23" xfId="4" applyFont="1" applyFill="1" applyBorder="1" applyAlignment="1">
      <alignment horizontal="center" vertical="center"/>
    </xf>
    <xf numFmtId="43" fontId="11" fillId="0" borderId="24" xfId="4" applyFont="1" applyFill="1" applyBorder="1" applyAlignment="1">
      <alignment horizontal="center" vertical="center"/>
    </xf>
    <xf numFmtId="43" fontId="11" fillId="0" borderId="21" xfId="4" applyFont="1" applyFill="1" applyBorder="1" applyAlignment="1">
      <alignment horizontal="center" vertical="center"/>
    </xf>
    <xf numFmtId="43" fontId="11" fillId="3" borderId="2" xfId="4" applyFont="1" applyFill="1" applyBorder="1" applyAlignment="1">
      <alignment horizontal="center" vertical="center"/>
    </xf>
    <xf numFmtId="43" fontId="4" fillId="0" borderId="0" xfId="4" applyFont="1" applyFill="1" applyBorder="1" applyAlignment="1">
      <alignment horizontal="right" vertical="center"/>
    </xf>
    <xf numFmtId="43" fontId="11" fillId="0" borderId="27" xfId="4" applyFont="1" applyFill="1" applyBorder="1" applyAlignment="1">
      <alignment horizontal="center" vertical="center"/>
    </xf>
    <xf numFmtId="43" fontId="11" fillId="0" borderId="28" xfId="4" applyFont="1" applyFill="1" applyBorder="1" applyAlignment="1">
      <alignment horizontal="center" vertical="center"/>
    </xf>
    <xf numFmtId="43" fontId="11" fillId="0" borderId="29" xfId="4" applyFont="1" applyFill="1" applyBorder="1" applyAlignment="1">
      <alignment horizontal="center" vertical="center"/>
    </xf>
    <xf numFmtId="43" fontId="11" fillId="0" borderId="25" xfId="4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4" xfId="3"/>
    <cellStyle name="Обычный 3" xfId="1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86;&#1076;&#1088;&#1072;&#1079;&#1076;&#1077;&#1083;&#1077;&#1085;&#1080;&#1103;\&#1054;&#1090;&#1076;&#1077;&#1083;%20%20&#1089;&#1073;&#1099;&#1090;&#1072;%20&#1090;&#1077;&#1087;&#1083;&#1086;&#1074;&#1086;&#1081;%20&#1101;&#1085;&#1077;&#1088;&#1075;&#1080;&#1080;\TEPLO\!!!_&#1057;&#1087;&#1088;&#1072;&#1074;&#1082;&#1080;\!_&#1054;&#1090;&#1095;&#1077;&#1090;%20%20&#1087;&#1086;%20&#1088;&#1077;&#1072;&#1083;&#1080;&#1079;&#1072;&#1094;&#1080;&#1080;%20&#1057;&#1087;&#1088;&#1072;&#1074;&#1082;&#1072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Лист2"/>
      <sheetName val="ср анализ янв"/>
      <sheetName val="фев"/>
      <sheetName val="ср анализ фев"/>
      <sheetName val="2мес"/>
      <sheetName val="ср анализ 2мес"/>
      <sheetName val="мар"/>
      <sheetName val="ср анализ мар"/>
      <sheetName val="1кв"/>
      <sheetName val="ср анализ 1кв"/>
      <sheetName val="апр"/>
      <sheetName val="ср анализ апр"/>
      <sheetName val="4мес"/>
      <sheetName val="ср анализ 4мес"/>
      <sheetName val="май"/>
      <sheetName val="ср анализ май"/>
      <sheetName val="5мес"/>
      <sheetName val="ср анализ 5мес"/>
      <sheetName val="июн"/>
      <sheetName val="ср анализ июн"/>
      <sheetName val="1пол"/>
      <sheetName val="ср анализ 1пол"/>
      <sheetName val="июл"/>
      <sheetName val="ср анализ июл"/>
      <sheetName val="7мес"/>
      <sheetName val="ср анализ 7мес"/>
      <sheetName val="авг"/>
      <sheetName val="ср анализ авг"/>
      <sheetName val="8мес"/>
      <sheetName val="ср анализ 8мес"/>
      <sheetName val="сен"/>
      <sheetName val="ср анализ сен"/>
      <sheetName val="9мес"/>
      <sheetName val="ср анализ 9мес"/>
      <sheetName val="окт"/>
      <sheetName val="Лист3"/>
      <sheetName val="ср анализ окт"/>
      <sheetName val="10мес"/>
      <sheetName val="ср анализ 10мес"/>
      <sheetName val="ноя"/>
      <sheetName val="ср анализ ноя"/>
      <sheetName val="11мес"/>
      <sheetName val="ср анализ 11мес"/>
      <sheetName val="Лист1"/>
      <sheetName val="дек"/>
      <sheetName val="ср анализ дек"/>
      <sheetName val="2018"/>
      <sheetName val="ср анализ 2018"/>
      <sheetName val="Лист4"/>
    </sheetNames>
    <sheetDataSet>
      <sheetData sheetId="0">
        <row r="8">
          <cell r="D8">
            <v>20790</v>
          </cell>
          <cell r="K8">
            <v>17501.55</v>
          </cell>
          <cell r="Q8">
            <v>453</v>
          </cell>
        </row>
        <row r="9">
          <cell r="K9">
            <v>280</v>
          </cell>
        </row>
        <row r="12">
          <cell r="H12">
            <v>388906</v>
          </cell>
          <cell r="N12">
            <v>3317.3679999999999</v>
          </cell>
        </row>
        <row r="16">
          <cell r="H16">
            <v>24747.910999999964</v>
          </cell>
          <cell r="K16">
            <v>597.6349999999984</v>
          </cell>
          <cell r="N16">
            <v>75</v>
          </cell>
          <cell r="Q16">
            <v>23.51400000000001</v>
          </cell>
        </row>
        <row r="19">
          <cell r="K19">
            <v>16623.915000000001</v>
          </cell>
        </row>
        <row r="22">
          <cell r="H22">
            <v>1175.8240000000001</v>
          </cell>
        </row>
      </sheetData>
      <sheetData sheetId="1"/>
      <sheetData sheetId="2"/>
      <sheetData sheetId="3">
        <row r="8">
          <cell r="D8">
            <v>4203</v>
          </cell>
          <cell r="K8">
            <v>15820.04</v>
          </cell>
          <cell r="Q8">
            <v>392.03899999999999</v>
          </cell>
        </row>
        <row r="9">
          <cell r="K9">
            <v>240</v>
          </cell>
        </row>
        <row r="12">
          <cell r="H12">
            <v>355461</v>
          </cell>
          <cell r="N12">
            <v>3896.5169999999998</v>
          </cell>
        </row>
        <row r="16">
          <cell r="H16">
            <v>24609.528000000049</v>
          </cell>
          <cell r="K16">
            <v>608.45999999999731</v>
          </cell>
          <cell r="N16">
            <v>65</v>
          </cell>
          <cell r="Q16">
            <v>3.8819999999999482</v>
          </cell>
        </row>
        <row r="19">
          <cell r="K19">
            <v>14971.580000000004</v>
          </cell>
        </row>
        <row r="22">
          <cell r="H22">
            <v>901.79000000000019</v>
          </cell>
        </row>
      </sheetData>
      <sheetData sheetId="4"/>
      <sheetData sheetId="5"/>
      <sheetData sheetId="6"/>
      <sheetData sheetId="7">
        <row r="8">
          <cell r="D8">
            <v>7900</v>
          </cell>
          <cell r="K8">
            <v>14070.261</v>
          </cell>
          <cell r="Q8">
            <v>374.60300000000001</v>
          </cell>
        </row>
        <row r="9">
          <cell r="K9">
            <v>340</v>
          </cell>
        </row>
        <row r="12">
          <cell r="H12">
            <v>326528</v>
          </cell>
          <cell r="N12">
            <v>2958.3470000000002</v>
          </cell>
        </row>
        <row r="16">
          <cell r="H16">
            <v>19231.35500000004</v>
          </cell>
          <cell r="K16">
            <v>416.65999999999985</v>
          </cell>
          <cell r="N16">
            <v>65</v>
          </cell>
          <cell r="Q16">
            <v>6</v>
          </cell>
        </row>
        <row r="19">
          <cell r="K19">
            <v>13313.601000000001</v>
          </cell>
        </row>
        <row r="22">
          <cell r="H22">
            <v>677.73</v>
          </cell>
        </row>
      </sheetData>
      <sheetData sheetId="8"/>
      <sheetData sheetId="9"/>
      <sheetData sheetId="10"/>
      <sheetData sheetId="11">
        <row r="8">
          <cell r="D8">
            <v>0</v>
          </cell>
          <cell r="K8">
            <v>9376.5529999999999</v>
          </cell>
          <cell r="Q8">
            <v>258.63900000000001</v>
          </cell>
        </row>
        <row r="9">
          <cell r="K9">
            <v>180</v>
          </cell>
        </row>
        <row r="12">
          <cell r="H12">
            <v>242037</v>
          </cell>
          <cell r="N12">
            <v>2627.8890000000001</v>
          </cell>
        </row>
        <row r="16">
          <cell r="H16">
            <v>9427.4290000000328</v>
          </cell>
          <cell r="K16">
            <v>392.64999999999964</v>
          </cell>
          <cell r="N16">
            <v>58</v>
          </cell>
          <cell r="Q16">
            <v>6</v>
          </cell>
        </row>
        <row r="19">
          <cell r="K19">
            <v>8803.9030000000002</v>
          </cell>
        </row>
        <row r="22">
          <cell r="H22">
            <v>451.76</v>
          </cell>
        </row>
      </sheetData>
      <sheetData sheetId="12"/>
      <sheetData sheetId="13"/>
      <sheetData sheetId="14"/>
      <sheetData sheetId="15">
        <row r="8">
          <cell r="D8">
            <v>0</v>
          </cell>
          <cell r="K8">
            <v>8128.81</v>
          </cell>
          <cell r="Q8">
            <v>215.49299999999999</v>
          </cell>
        </row>
        <row r="9">
          <cell r="K9">
            <v>100</v>
          </cell>
        </row>
        <row r="12">
          <cell r="H12">
            <v>212502</v>
          </cell>
          <cell r="N12">
            <v>2108.7919999999999</v>
          </cell>
        </row>
        <row r="16">
          <cell r="H16">
            <v>8377.0420000000158</v>
          </cell>
          <cell r="K16">
            <v>354.19200000000001</v>
          </cell>
          <cell r="N16">
            <v>36</v>
          </cell>
          <cell r="Q16">
            <v>3</v>
          </cell>
        </row>
        <row r="19">
          <cell r="K19">
            <v>7674.6180000000004</v>
          </cell>
        </row>
        <row r="22">
          <cell r="H22">
            <v>348.762</v>
          </cell>
        </row>
      </sheetData>
      <sheetData sheetId="16"/>
      <sheetData sheetId="17"/>
      <sheetData sheetId="18"/>
      <sheetData sheetId="19">
        <row r="8">
          <cell r="D8">
            <v>0</v>
          </cell>
          <cell r="K8">
            <v>1701.02</v>
          </cell>
          <cell r="Q8">
            <v>20.728000000000002</v>
          </cell>
        </row>
        <row r="9">
          <cell r="K9">
            <v>0</v>
          </cell>
        </row>
        <row r="12">
          <cell r="H12">
            <v>73682</v>
          </cell>
          <cell r="N12">
            <v>1419.867</v>
          </cell>
        </row>
        <row r="16">
          <cell r="H16">
            <v>2691.3559999999998</v>
          </cell>
          <cell r="K16">
            <v>393.71100000000001</v>
          </cell>
          <cell r="N16">
            <v>23</v>
          </cell>
          <cell r="Q16">
            <v>0.40000000000000213</v>
          </cell>
        </row>
        <row r="19">
          <cell r="K19">
            <v>1307.309</v>
          </cell>
        </row>
        <row r="22">
          <cell r="H22">
            <v>81.356000000000009</v>
          </cell>
        </row>
      </sheetData>
      <sheetData sheetId="20"/>
      <sheetData sheetId="21"/>
      <sheetData sheetId="22"/>
      <sheetData sheetId="23">
        <row r="8">
          <cell r="D8">
            <v>0</v>
          </cell>
          <cell r="K8">
            <v>1670.55</v>
          </cell>
          <cell r="Q8">
            <v>8.8539999999999992</v>
          </cell>
        </row>
        <row r="9">
          <cell r="K9">
            <v>0</v>
          </cell>
        </row>
        <row r="12">
          <cell r="H12">
            <v>38179</v>
          </cell>
          <cell r="N12">
            <v>472.17079999999999</v>
          </cell>
        </row>
        <row r="16">
          <cell r="H16">
            <v>1392.0520000000033</v>
          </cell>
          <cell r="K16">
            <v>454.47699999999986</v>
          </cell>
          <cell r="N16">
            <v>13</v>
          </cell>
          <cell r="Q16">
            <v>0.39999999999999858</v>
          </cell>
        </row>
        <row r="19">
          <cell r="K19">
            <v>1216.0730000000001</v>
          </cell>
        </row>
        <row r="22">
          <cell r="H22">
            <v>21.292999999999999</v>
          </cell>
        </row>
      </sheetData>
      <sheetData sheetId="24"/>
      <sheetData sheetId="25"/>
      <sheetData sheetId="26"/>
      <sheetData sheetId="27">
        <row r="8">
          <cell r="D8">
            <v>0</v>
          </cell>
          <cell r="K8">
            <v>1804.41</v>
          </cell>
          <cell r="Q8">
            <v>10.467000000000001</v>
          </cell>
        </row>
        <row r="9">
          <cell r="K9">
            <v>0</v>
          </cell>
        </row>
        <row r="12">
          <cell r="H12">
            <v>70763</v>
          </cell>
          <cell r="N12">
            <v>718.43499999999995</v>
          </cell>
        </row>
        <row r="16">
          <cell r="H16">
            <v>3926.2160000000003</v>
          </cell>
          <cell r="K16">
            <v>522.36900000000014</v>
          </cell>
          <cell r="N16">
            <v>23</v>
          </cell>
          <cell r="Q16">
            <v>2.1470000000000002</v>
          </cell>
        </row>
        <row r="19">
          <cell r="K19">
            <v>1282.0409999999999</v>
          </cell>
        </row>
        <row r="22">
          <cell r="H22">
            <v>16</v>
          </cell>
        </row>
      </sheetData>
      <sheetData sheetId="28"/>
      <sheetData sheetId="29"/>
      <sheetData sheetId="30"/>
      <sheetData sheetId="31">
        <row r="8">
          <cell r="D8">
            <v>0</v>
          </cell>
          <cell r="K8">
            <v>3634.8240000000001</v>
          </cell>
          <cell r="Q8">
            <v>36.804000000000002</v>
          </cell>
        </row>
        <row r="9">
          <cell r="K9">
            <v>50</v>
          </cell>
        </row>
        <row r="12">
          <cell r="H12">
            <v>126439</v>
          </cell>
          <cell r="N12">
            <v>991.95699999999999</v>
          </cell>
        </row>
        <row r="16">
          <cell r="H16">
            <v>5816.0130000000208</v>
          </cell>
          <cell r="K16">
            <v>450.13099999999986</v>
          </cell>
          <cell r="N16">
            <v>35</v>
          </cell>
          <cell r="Q16">
            <v>0.72100000000000364</v>
          </cell>
        </row>
        <row r="19">
          <cell r="K19">
            <v>3134.6930000000002</v>
          </cell>
        </row>
        <row r="22">
          <cell r="H22">
            <v>147.87</v>
          </cell>
        </row>
      </sheetData>
      <sheetData sheetId="32"/>
      <sheetData sheetId="33"/>
      <sheetData sheetId="34"/>
      <sheetData sheetId="35">
        <row r="8">
          <cell r="K8">
            <v>8611.3050000000003</v>
          </cell>
          <cell r="Q8">
            <v>154.50476000000003</v>
          </cell>
        </row>
        <row r="9">
          <cell r="K9">
            <v>230</v>
          </cell>
        </row>
        <row r="12">
          <cell r="H12">
            <v>226461</v>
          </cell>
          <cell r="N12">
            <v>1889.0443</v>
          </cell>
        </row>
        <row r="16">
          <cell r="H16">
            <v>17889.924037524412</v>
          </cell>
          <cell r="K16">
            <v>1671.1170000000011</v>
          </cell>
          <cell r="N16">
            <v>60</v>
          </cell>
          <cell r="Q16">
            <v>2.2760000000033642E-2</v>
          </cell>
        </row>
        <row r="19">
          <cell r="K19">
            <v>6710.1879999999992</v>
          </cell>
        </row>
        <row r="22">
          <cell r="H22">
            <v>313.5</v>
          </cell>
        </row>
      </sheetData>
      <sheetData sheetId="36"/>
      <sheetData sheetId="37"/>
      <sheetData sheetId="38"/>
      <sheetData sheetId="39"/>
      <sheetData sheetId="40">
        <row r="8">
          <cell r="D8">
            <v>4610.62</v>
          </cell>
          <cell r="K8">
            <v>15922.924999999999</v>
          </cell>
          <cell r="Q8">
            <v>365.97500000000002</v>
          </cell>
        </row>
        <row r="9">
          <cell r="K9">
            <v>230</v>
          </cell>
        </row>
        <row r="12">
          <cell r="H12">
            <v>344943</v>
          </cell>
          <cell r="N12">
            <v>2769.2734999999998</v>
          </cell>
        </row>
        <row r="16">
          <cell r="H16">
            <v>25919.027486202365</v>
          </cell>
          <cell r="K16">
            <v>3670.3559999999979</v>
          </cell>
          <cell r="N16">
            <v>64</v>
          </cell>
          <cell r="Q16">
            <v>11.878000000000043</v>
          </cell>
        </row>
        <row r="19">
          <cell r="K19">
            <v>12022.569000000001</v>
          </cell>
        </row>
        <row r="22">
          <cell r="H22">
            <v>578.37</v>
          </cell>
        </row>
      </sheetData>
      <sheetData sheetId="41"/>
      <sheetData sheetId="42"/>
      <sheetData sheetId="43"/>
      <sheetData sheetId="44"/>
      <sheetData sheetId="45">
        <row r="8">
          <cell r="D8">
            <v>13408.05</v>
          </cell>
          <cell r="K8">
            <v>18503.754000000001</v>
          </cell>
          <cell r="Q8">
            <v>428.10063829787237</v>
          </cell>
        </row>
        <row r="9">
          <cell r="K9">
            <v>200</v>
          </cell>
        </row>
        <row r="12">
          <cell r="H12">
            <v>383031.14399999997</v>
          </cell>
          <cell r="N12">
            <v>2563.6709999999998</v>
          </cell>
          <cell r="AB12">
            <v>13408.05</v>
          </cell>
        </row>
        <row r="16">
          <cell r="H16">
            <v>18183.597999999998</v>
          </cell>
          <cell r="K16">
            <v>1734.8100000000013</v>
          </cell>
          <cell r="N16">
            <v>74</v>
          </cell>
          <cell r="Q16">
            <v>28.495638297872347</v>
          </cell>
        </row>
        <row r="19">
          <cell r="K19">
            <v>16568.944</v>
          </cell>
        </row>
        <row r="22">
          <cell r="H22">
            <v>804.52</v>
          </cell>
        </row>
      </sheetData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55"/>
  <sheetViews>
    <sheetView tabSelected="1" zoomScale="50" zoomScaleNormal="50" workbookViewId="0">
      <selection activeCell="X52" sqref="X52"/>
    </sheetView>
  </sheetViews>
  <sheetFormatPr defaultColWidth="9.109375" defaultRowHeight="24.6" x14ac:dyDescent="0.25"/>
  <cols>
    <col min="1" max="1" width="11.44140625" style="31" customWidth="1"/>
    <col min="2" max="2" width="49.44140625" style="31" customWidth="1"/>
    <col min="3" max="3" width="11.33203125" style="32" customWidth="1"/>
    <col min="4" max="4" width="15.88671875" style="33" customWidth="1"/>
    <col min="5" max="5" width="14" style="33" customWidth="1"/>
    <col min="6" max="6" width="13.6640625" style="33" customWidth="1"/>
    <col min="7" max="7" width="13.88671875" style="33" customWidth="1"/>
    <col min="8" max="8" width="14.88671875" style="33" customWidth="1"/>
    <col min="9" max="9" width="13.44140625" style="33" customWidth="1"/>
    <col min="10" max="10" width="13.5546875" style="33" customWidth="1"/>
    <col min="11" max="11" width="15.33203125" style="33" customWidth="1"/>
    <col min="12" max="13" width="14.5546875" style="33" customWidth="1"/>
    <col min="14" max="14" width="14.44140625" style="33" customWidth="1"/>
    <col min="15" max="15" width="14.6640625" style="33" customWidth="1"/>
    <col min="16" max="16" width="16.6640625" style="7" customWidth="1"/>
    <col min="17" max="17" width="8.88671875" style="83" bestFit="1" customWidth="1"/>
    <col min="18" max="46" width="9.109375" style="7"/>
    <col min="47" max="16384" width="9.109375" style="8"/>
  </cols>
  <sheetData>
    <row r="1" spans="1:46" ht="27.6" x14ac:dyDescent="0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46" ht="27.6" x14ac:dyDescent="0.25">
      <c r="A2" s="119" t="s">
        <v>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81"/>
    </row>
    <row r="3" spans="1:46" ht="27.6" x14ac:dyDescent="0.25">
      <c r="A3" s="119" t="s">
        <v>29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81"/>
    </row>
    <row r="4" spans="1:46" ht="12.7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81"/>
    </row>
    <row r="5" spans="1:46" s="3" customFormat="1" ht="24.75" customHeight="1" x14ac:dyDescent="0.25">
      <c r="A5" s="9" t="s">
        <v>41</v>
      </c>
      <c r="B5" s="9"/>
      <c r="C5" s="9"/>
      <c r="D5" s="9"/>
      <c r="E5" s="10"/>
      <c r="F5" s="10"/>
      <c r="G5" s="10"/>
      <c r="H5" s="10"/>
      <c r="I5" s="10"/>
      <c r="J5" s="74"/>
      <c r="K5" s="74"/>
      <c r="L5" s="74"/>
      <c r="M5" s="74"/>
      <c r="N5" s="74"/>
      <c r="O5" s="74"/>
      <c r="P5" s="74"/>
      <c r="Q5" s="8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3" customFormat="1" ht="24.75" customHeight="1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74"/>
      <c r="K6" s="74"/>
      <c r="L6" s="74"/>
      <c r="M6" s="74"/>
      <c r="N6" s="74"/>
      <c r="O6" s="74"/>
      <c r="P6" s="74"/>
      <c r="Q6" s="8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2.75" customHeight="1" thickBot="1" x14ac:dyDescent="0.3">
      <c r="A7" s="1"/>
      <c r="B7" s="1"/>
      <c r="C7" s="1"/>
      <c r="D7" s="11"/>
      <c r="E7" s="11"/>
      <c r="F7" s="11"/>
      <c r="G7" s="11"/>
      <c r="H7" s="11"/>
      <c r="I7" s="11"/>
      <c r="J7" s="11"/>
      <c r="K7" s="11"/>
      <c r="L7" s="11"/>
      <c r="M7" s="12"/>
      <c r="N7" s="13"/>
      <c r="O7" s="14"/>
      <c r="P7" s="15"/>
    </row>
    <row r="8" spans="1:46" s="17" customFormat="1" ht="36" customHeight="1" thickBot="1" x14ac:dyDescent="0.3">
      <c r="A8" s="39" t="s">
        <v>34</v>
      </c>
      <c r="B8" s="70" t="s">
        <v>33</v>
      </c>
      <c r="C8" s="41" t="s">
        <v>0</v>
      </c>
      <c r="D8" s="42" t="s">
        <v>1</v>
      </c>
      <c r="E8" s="42" t="s">
        <v>2</v>
      </c>
      <c r="F8" s="42" t="s">
        <v>3</v>
      </c>
      <c r="G8" s="43" t="s">
        <v>4</v>
      </c>
      <c r="H8" s="42" t="s">
        <v>5</v>
      </c>
      <c r="I8" s="44" t="s">
        <v>6</v>
      </c>
      <c r="J8" s="42" t="s">
        <v>7</v>
      </c>
      <c r="K8" s="42" t="s">
        <v>8</v>
      </c>
      <c r="L8" s="42" t="s">
        <v>9</v>
      </c>
      <c r="M8" s="42" t="s">
        <v>10</v>
      </c>
      <c r="N8" s="42" t="s">
        <v>11</v>
      </c>
      <c r="O8" s="45" t="s">
        <v>12</v>
      </c>
      <c r="P8" s="46" t="s">
        <v>13</v>
      </c>
      <c r="Q8" s="8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</row>
    <row r="9" spans="1:46" s="19" customFormat="1" ht="36" customHeight="1" thickBot="1" x14ac:dyDescent="0.3">
      <c r="A9" s="53">
        <v>1</v>
      </c>
      <c r="B9" s="52" t="s">
        <v>14</v>
      </c>
      <c r="C9" s="51"/>
      <c r="D9" s="91">
        <f>D10</f>
        <v>20.79</v>
      </c>
      <c r="E9" s="92">
        <f t="shared" ref="E9:O9" si="0">E10</f>
        <v>4.2030000000000003</v>
      </c>
      <c r="F9" s="92">
        <f t="shared" si="0"/>
        <v>7.9</v>
      </c>
      <c r="G9" s="92">
        <f t="shared" si="0"/>
        <v>0</v>
      </c>
      <c r="H9" s="92">
        <f t="shared" si="0"/>
        <v>0</v>
      </c>
      <c r="I9" s="92">
        <f t="shared" si="0"/>
        <v>0</v>
      </c>
      <c r="J9" s="92">
        <f t="shared" si="0"/>
        <v>0</v>
      </c>
      <c r="K9" s="92">
        <f t="shared" si="0"/>
        <v>0</v>
      </c>
      <c r="L9" s="92">
        <f t="shared" si="0"/>
        <v>0</v>
      </c>
      <c r="M9" s="92">
        <f t="shared" si="0"/>
        <v>0</v>
      </c>
      <c r="N9" s="92">
        <f t="shared" si="0"/>
        <v>4.6106199999999999</v>
      </c>
      <c r="O9" s="93">
        <f t="shared" si="0"/>
        <v>13.408049999999999</v>
      </c>
      <c r="P9" s="94">
        <f t="shared" ref="P9:P10" si="1">SUM(D9:O9)</f>
        <v>50.911670000000001</v>
      </c>
      <c r="Q9" s="84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ht="36" customHeight="1" x14ac:dyDescent="0.3">
      <c r="A10" s="20" t="s">
        <v>15</v>
      </c>
      <c r="B10" s="21" t="s">
        <v>16</v>
      </c>
      <c r="C10" s="20" t="s">
        <v>17</v>
      </c>
      <c r="D10" s="95">
        <f>[1]янв!$D$8/1000</f>
        <v>20.79</v>
      </c>
      <c r="E10" s="96">
        <f>[1]фев!$D$8/1000</f>
        <v>4.2030000000000003</v>
      </c>
      <c r="F10" s="97">
        <f>[1]мар!$D$8/1000</f>
        <v>7.9</v>
      </c>
      <c r="G10" s="97">
        <f>[1]апр!$D$8/1000</f>
        <v>0</v>
      </c>
      <c r="H10" s="97">
        <f>[1]май!$D$8/1000</f>
        <v>0</v>
      </c>
      <c r="I10" s="97">
        <f>[1]июн!$D$8/1000</f>
        <v>0</v>
      </c>
      <c r="J10" s="97">
        <f>[1]июл!$D$8/1000</f>
        <v>0</v>
      </c>
      <c r="K10" s="97">
        <f>[1]авг!$D$8/1000</f>
        <v>0</v>
      </c>
      <c r="L10" s="97">
        <f>[1]сен!$D$8/1000</f>
        <v>0</v>
      </c>
      <c r="M10" s="97">
        <f>[1]окт!$D$8/1000</f>
        <v>0</v>
      </c>
      <c r="N10" s="98">
        <f>[1]ноя!$D$8/1000</f>
        <v>4.6106199999999999</v>
      </c>
      <c r="O10" s="99">
        <f>[1]дек!$D$8/1000</f>
        <v>13.408049999999999</v>
      </c>
      <c r="P10" s="100">
        <f t="shared" si="1"/>
        <v>50.911670000000001</v>
      </c>
    </row>
    <row r="11" spans="1:46" ht="59.25" customHeight="1" thickBot="1" x14ac:dyDescent="0.3">
      <c r="A11" s="36" t="s">
        <v>27</v>
      </c>
      <c r="B11" s="37" t="s">
        <v>30</v>
      </c>
      <c r="C11" s="22" t="s">
        <v>17</v>
      </c>
      <c r="D11" s="101">
        <f>[1]янв!$H$12/1000</f>
        <v>388.90600000000001</v>
      </c>
      <c r="E11" s="102">
        <f>[1]фев!$H$12/1000</f>
        <v>355.46100000000001</v>
      </c>
      <c r="F11" s="103">
        <f>[1]мар!$H$12/1000</f>
        <v>326.52800000000002</v>
      </c>
      <c r="G11" s="103">
        <f>[1]апр!$H$12/1000</f>
        <v>242.03700000000001</v>
      </c>
      <c r="H11" s="103">
        <f>[1]май!$H$12/1000</f>
        <v>212.50200000000001</v>
      </c>
      <c r="I11" s="103">
        <f>[1]июн!$H$12/1000</f>
        <v>73.682000000000002</v>
      </c>
      <c r="J11" s="103">
        <f>[1]июл!$H$12/1000</f>
        <v>38.179000000000002</v>
      </c>
      <c r="K11" s="103">
        <f>[1]авг!$H$12/1000</f>
        <v>70.763000000000005</v>
      </c>
      <c r="L11" s="103">
        <f>[1]сен!$H$12/1000</f>
        <v>126.43899999999999</v>
      </c>
      <c r="M11" s="103">
        <f>[1]окт!$H$12/1000</f>
        <v>226.46100000000001</v>
      </c>
      <c r="N11" s="103">
        <f>[1]ноя!$H$12/1000</f>
        <v>344.94299999999998</v>
      </c>
      <c r="O11" s="104">
        <f>[1]дек!$H$12/1000</f>
        <v>383.03114399999998</v>
      </c>
      <c r="P11" s="80">
        <f>SUM(D11:O11)</f>
        <v>2788.9321439999999</v>
      </c>
      <c r="Q11" s="83">
        <v>0</v>
      </c>
    </row>
    <row r="12" spans="1:46" ht="36" customHeight="1" thickBot="1" x14ac:dyDescent="0.3">
      <c r="A12" s="54" t="s">
        <v>18</v>
      </c>
      <c r="B12" s="50" t="s">
        <v>19</v>
      </c>
      <c r="C12" s="49" t="s">
        <v>17</v>
      </c>
      <c r="D12" s="105">
        <f t="shared" ref="D12" si="2">D11</f>
        <v>388.90600000000001</v>
      </c>
      <c r="E12" s="106">
        <f t="shared" ref="E12:O12" si="3">E11</f>
        <v>355.46100000000001</v>
      </c>
      <c r="F12" s="106">
        <f t="shared" si="3"/>
        <v>326.52800000000002</v>
      </c>
      <c r="G12" s="106">
        <f t="shared" si="3"/>
        <v>242.03700000000001</v>
      </c>
      <c r="H12" s="106">
        <f t="shared" si="3"/>
        <v>212.50200000000001</v>
      </c>
      <c r="I12" s="106">
        <f t="shared" si="3"/>
        <v>73.682000000000002</v>
      </c>
      <c r="J12" s="106">
        <f t="shared" si="3"/>
        <v>38.179000000000002</v>
      </c>
      <c r="K12" s="106">
        <f t="shared" si="3"/>
        <v>70.763000000000005</v>
      </c>
      <c r="L12" s="106">
        <f t="shared" si="3"/>
        <v>126.43899999999999</v>
      </c>
      <c r="M12" s="106">
        <f t="shared" si="3"/>
        <v>226.46100000000001</v>
      </c>
      <c r="N12" s="106">
        <f t="shared" si="3"/>
        <v>344.94299999999998</v>
      </c>
      <c r="O12" s="107">
        <f t="shared" si="3"/>
        <v>383.03114399999998</v>
      </c>
      <c r="P12" s="108">
        <f t="shared" ref="P12:P14" si="4">SUM(D12:O12)</f>
        <v>2788.9321439999999</v>
      </c>
      <c r="Q12" s="84"/>
    </row>
    <row r="13" spans="1:46" ht="37.5" customHeight="1" thickBot="1" x14ac:dyDescent="0.3">
      <c r="A13" s="55" t="s">
        <v>20</v>
      </c>
      <c r="B13" s="48" t="s">
        <v>39</v>
      </c>
      <c r="C13" s="47" t="s">
        <v>17</v>
      </c>
      <c r="D13" s="109">
        <f>[1]янв!$H$16/1000</f>
        <v>24.747910999999963</v>
      </c>
      <c r="E13" s="110">
        <f>[1]фев!$H$16/1000</f>
        <v>24.609528000000051</v>
      </c>
      <c r="F13" s="110">
        <f>[1]мар!$H$16/1000</f>
        <v>19.23135500000004</v>
      </c>
      <c r="G13" s="110">
        <f>[1]апр!$H$16/1000</f>
        <v>9.427429000000032</v>
      </c>
      <c r="H13" s="110">
        <f>[1]май!$H$16/1000</f>
        <v>8.3770420000000154</v>
      </c>
      <c r="I13" s="110">
        <f>[1]июн!$H$16/1000</f>
        <v>2.6913559999999999</v>
      </c>
      <c r="J13" s="110">
        <f>[1]июл!$H$16/1000</f>
        <v>1.3920520000000034</v>
      </c>
      <c r="K13" s="110">
        <f>[1]авг!$H$16/1000</f>
        <v>3.9262160000000002</v>
      </c>
      <c r="L13" s="110">
        <f>[1]сен!$H$16/1000</f>
        <v>5.8160130000000212</v>
      </c>
      <c r="M13" s="110">
        <f>[1]окт!$H$16/1000</f>
        <v>17.889924037524413</v>
      </c>
      <c r="N13" s="110">
        <f>[1]ноя!$H$16/1000</f>
        <v>25.919027486202364</v>
      </c>
      <c r="O13" s="111">
        <f>[1]дек!$H$16/1000</f>
        <v>18.183597999999996</v>
      </c>
      <c r="P13" s="112">
        <f t="shared" si="4"/>
        <v>162.21145152372688</v>
      </c>
      <c r="Q13" s="85">
        <v>0</v>
      </c>
    </row>
    <row r="14" spans="1:46" ht="36" customHeight="1" thickBot="1" x14ac:dyDescent="0.3">
      <c r="A14" s="56" t="s">
        <v>21</v>
      </c>
      <c r="B14" s="25" t="s">
        <v>22</v>
      </c>
      <c r="C14" s="24" t="s">
        <v>17</v>
      </c>
      <c r="D14" s="76">
        <f>D12-D13</f>
        <v>364.15808900000002</v>
      </c>
      <c r="E14" s="76">
        <f t="shared" ref="E14:O14" si="5">E12-E13</f>
        <v>330.85147199999994</v>
      </c>
      <c r="F14" s="76">
        <f t="shared" si="5"/>
        <v>307.29664499999996</v>
      </c>
      <c r="G14" s="76">
        <f t="shared" si="5"/>
        <v>232.60957099999996</v>
      </c>
      <c r="H14" s="76">
        <f t="shared" si="5"/>
        <v>204.12495799999999</v>
      </c>
      <c r="I14" s="76">
        <f t="shared" si="5"/>
        <v>70.990644000000003</v>
      </c>
      <c r="J14" s="76">
        <f t="shared" si="5"/>
        <v>36.786947999999995</v>
      </c>
      <c r="K14" s="76">
        <f t="shared" si="5"/>
        <v>66.836784000000009</v>
      </c>
      <c r="L14" s="76">
        <f t="shared" si="5"/>
        <v>120.62298699999997</v>
      </c>
      <c r="M14" s="76">
        <f t="shared" si="5"/>
        <v>208.57107596247559</v>
      </c>
      <c r="N14" s="76">
        <f t="shared" si="5"/>
        <v>319.02397251379762</v>
      </c>
      <c r="O14" s="113">
        <f t="shared" si="5"/>
        <v>364.84754599999997</v>
      </c>
      <c r="P14" s="77">
        <f t="shared" si="4"/>
        <v>2626.7206924762731</v>
      </c>
      <c r="Q14" s="84">
        <v>0</v>
      </c>
    </row>
    <row r="15" spans="1:46" ht="11.25" customHeight="1" thickBot="1" x14ac:dyDescent="0.3">
      <c r="A15" s="4"/>
      <c r="B15" s="5"/>
      <c r="C15" s="6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83"/>
    </row>
    <row r="16" spans="1:46" s="30" customFormat="1" ht="36" customHeight="1" thickBot="1" x14ac:dyDescent="0.3">
      <c r="A16" s="57" t="s">
        <v>23</v>
      </c>
      <c r="B16" s="28" t="s">
        <v>24</v>
      </c>
      <c r="C16" s="29" t="s">
        <v>17</v>
      </c>
      <c r="D16" s="115">
        <f>[1]янв!$H$22/1000</f>
        <v>1.175824</v>
      </c>
      <c r="E16" s="116">
        <f>[1]фев!$H$22/1000</f>
        <v>0.9017900000000002</v>
      </c>
      <c r="F16" s="116">
        <f>[1]мар!$H$22/1000</f>
        <v>0.67773000000000005</v>
      </c>
      <c r="G16" s="116">
        <f>[1]апр!$H$22/1000</f>
        <v>0.45175999999999999</v>
      </c>
      <c r="H16" s="116">
        <f>[1]май!$H$22/1000</f>
        <v>0.34876200000000002</v>
      </c>
      <c r="I16" s="116">
        <f>[1]июн!$H$22/1000</f>
        <v>8.1356000000000012E-2</v>
      </c>
      <c r="J16" s="116">
        <f>[1]июл!$H$22/1000</f>
        <v>2.1292999999999999E-2</v>
      </c>
      <c r="K16" s="116">
        <f>[1]авг!$H$22/1000</f>
        <v>1.6E-2</v>
      </c>
      <c r="L16" s="116">
        <f>[1]сен!$H$22/1000</f>
        <v>0.14787</v>
      </c>
      <c r="M16" s="116">
        <f>[1]окт!$H$22/1000</f>
        <v>0.3135</v>
      </c>
      <c r="N16" s="116">
        <f>[1]ноя!$H$22/1000</f>
        <v>0.57837000000000005</v>
      </c>
      <c r="O16" s="117">
        <f>[1]дек!$H$22/1000</f>
        <v>0.80452000000000001</v>
      </c>
      <c r="P16" s="118">
        <f t="shared" ref="P16:P17" si="6">SUM(D16:O16)</f>
        <v>5.5187749999999998</v>
      </c>
      <c r="Q16" s="86">
        <v>0</v>
      </c>
    </row>
    <row r="17" spans="1:17" s="7" customFormat="1" ht="36" customHeight="1" thickBot="1" x14ac:dyDescent="0.3">
      <c r="A17" s="56" t="s">
        <v>25</v>
      </c>
      <c r="B17" s="58" t="s">
        <v>26</v>
      </c>
      <c r="C17" s="24" t="s">
        <v>17</v>
      </c>
      <c r="D17" s="76">
        <f>D14-D16</f>
        <v>362.98226500000004</v>
      </c>
      <c r="E17" s="76">
        <f t="shared" ref="E17:O17" si="7">E14-E16</f>
        <v>329.94968199999994</v>
      </c>
      <c r="F17" s="76">
        <f t="shared" si="7"/>
        <v>306.61891499999996</v>
      </c>
      <c r="G17" s="76">
        <f t="shared" si="7"/>
        <v>232.15781099999995</v>
      </c>
      <c r="H17" s="76">
        <f t="shared" si="7"/>
        <v>203.776196</v>
      </c>
      <c r="I17" s="76">
        <f t="shared" si="7"/>
        <v>70.909288000000004</v>
      </c>
      <c r="J17" s="76">
        <f t="shared" si="7"/>
        <v>36.765654999999995</v>
      </c>
      <c r="K17" s="76">
        <f t="shared" si="7"/>
        <v>66.820784000000003</v>
      </c>
      <c r="L17" s="76">
        <f t="shared" si="7"/>
        <v>120.47511699999997</v>
      </c>
      <c r="M17" s="76">
        <f t="shared" si="7"/>
        <v>208.25757596247558</v>
      </c>
      <c r="N17" s="76">
        <f t="shared" si="7"/>
        <v>318.44560251379761</v>
      </c>
      <c r="O17" s="113">
        <f t="shared" si="7"/>
        <v>364.04302599999994</v>
      </c>
      <c r="P17" s="77">
        <f t="shared" si="6"/>
        <v>2621.2019174762731</v>
      </c>
      <c r="Q17" s="87"/>
    </row>
    <row r="18" spans="1:17" s="7" customFormat="1" x14ac:dyDescent="0.25">
      <c r="A18" s="31"/>
      <c r="B18" s="31"/>
      <c r="C18" s="32"/>
      <c r="D18" s="33"/>
      <c r="E18" s="34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/>
      <c r="Q18" s="83"/>
    </row>
    <row r="19" spans="1:17" s="7" customFormat="1" ht="27.6" x14ac:dyDescent="0.25">
      <c r="A19" s="119" t="s">
        <v>43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83"/>
    </row>
    <row r="20" spans="1:17" s="7" customFormat="1" ht="27.6" x14ac:dyDescent="0.25">
      <c r="A20" s="119" t="s">
        <v>37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83"/>
    </row>
    <row r="21" spans="1:17" ht="12.75" customHeight="1" x14ac:dyDescent="0.25"/>
    <row r="22" spans="1:17" x14ac:dyDescent="0.25">
      <c r="A22" s="9" t="s">
        <v>45</v>
      </c>
    </row>
    <row r="23" spans="1:17" x14ac:dyDescent="0.25">
      <c r="A23" s="9" t="s">
        <v>46</v>
      </c>
    </row>
    <row r="24" spans="1:17" ht="12.75" customHeight="1" thickBot="1" x14ac:dyDescent="0.3"/>
    <row r="25" spans="1:17" ht="36" customHeight="1" thickBot="1" x14ac:dyDescent="0.3">
      <c r="A25" s="39" t="s">
        <v>34</v>
      </c>
      <c r="B25" s="70" t="s">
        <v>33</v>
      </c>
      <c r="C25" s="40" t="s">
        <v>0</v>
      </c>
      <c r="D25" s="59" t="s">
        <v>1</v>
      </c>
      <c r="E25" s="42" t="s">
        <v>2</v>
      </c>
      <c r="F25" s="42" t="s">
        <v>3</v>
      </c>
      <c r="G25" s="43" t="s">
        <v>4</v>
      </c>
      <c r="H25" s="42" t="s">
        <v>5</v>
      </c>
      <c r="I25" s="44" t="s">
        <v>6</v>
      </c>
      <c r="J25" s="42" t="s">
        <v>7</v>
      </c>
      <c r="K25" s="42" t="s">
        <v>8</v>
      </c>
      <c r="L25" s="42" t="s">
        <v>9</v>
      </c>
      <c r="M25" s="42" t="s">
        <v>10</v>
      </c>
      <c r="N25" s="42" t="s">
        <v>11</v>
      </c>
      <c r="O25" s="45" t="s">
        <v>12</v>
      </c>
      <c r="P25" s="46" t="s">
        <v>13</v>
      </c>
    </row>
    <row r="26" spans="1:17" ht="33.9" customHeight="1" x14ac:dyDescent="0.25">
      <c r="A26" s="66" t="s">
        <v>31</v>
      </c>
      <c r="B26" s="63" t="s">
        <v>14</v>
      </c>
      <c r="C26" s="60" t="s">
        <v>17</v>
      </c>
      <c r="D26" s="88">
        <f>[1]янв!$K$8/1000</f>
        <v>17.501549999999998</v>
      </c>
      <c r="E26" s="88">
        <f>[1]фев!$K$8/1000</f>
        <v>15.820040000000001</v>
      </c>
      <c r="F26" s="88">
        <f>[1]мар!$K$8/1000</f>
        <v>14.070261</v>
      </c>
      <c r="G26" s="88">
        <f>[1]апр!$K$8/1000</f>
        <v>9.3765529999999995</v>
      </c>
      <c r="H26" s="88">
        <f>[1]май!$K$8/1000</f>
        <v>8.1288099999999996</v>
      </c>
      <c r="I26" s="88">
        <f>[1]июн!$K$8/1000</f>
        <v>1.70102</v>
      </c>
      <c r="J26" s="88">
        <f>[1]июл!$K$8/1000</f>
        <v>1.67055</v>
      </c>
      <c r="K26" s="88">
        <f>[1]авг!$K$8/1000</f>
        <v>1.8044100000000001</v>
      </c>
      <c r="L26" s="88">
        <f>[1]сен!$K$8/1000</f>
        <v>3.6348240000000001</v>
      </c>
      <c r="M26" s="88">
        <f>[1]окт!$K$8/1000</f>
        <v>8.6113049999999998</v>
      </c>
      <c r="N26" s="88">
        <f>[1]ноя!$K$8/1000</f>
        <v>15.922924999999999</v>
      </c>
      <c r="O26" s="88">
        <f>[1]дек!$K$8/1000</f>
        <v>18.503754000000001</v>
      </c>
      <c r="P26" s="78">
        <f>SUM(D26:O26)</f>
        <v>116.74600200000002</v>
      </c>
      <c r="Q26" s="83">
        <v>0</v>
      </c>
    </row>
    <row r="27" spans="1:17" ht="33.9" customHeight="1" x14ac:dyDescent="0.25">
      <c r="A27" s="67" t="s">
        <v>27</v>
      </c>
      <c r="B27" s="64" t="s">
        <v>32</v>
      </c>
      <c r="C27" s="61" t="s">
        <v>17</v>
      </c>
      <c r="D27" s="89">
        <f>[1]янв!$K$9/1000</f>
        <v>0.28000000000000003</v>
      </c>
      <c r="E27" s="89">
        <f>[1]фев!$K$9/1000</f>
        <v>0.24</v>
      </c>
      <c r="F27" s="89">
        <f>[1]мар!$K$9/1000</f>
        <v>0.34</v>
      </c>
      <c r="G27" s="89">
        <f>[1]апр!$K$9/1000</f>
        <v>0.18</v>
      </c>
      <c r="H27" s="89">
        <f>[1]май!$K$9/1000</f>
        <v>0.1</v>
      </c>
      <c r="I27" s="89">
        <f>[1]июн!$K$9/1000</f>
        <v>0</v>
      </c>
      <c r="J27" s="89">
        <f>[1]июл!$K$9/1000</f>
        <v>0</v>
      </c>
      <c r="K27" s="89">
        <f>[1]авг!$K$9/1000</f>
        <v>0</v>
      </c>
      <c r="L27" s="89">
        <f>[1]сен!$K$9/1000</f>
        <v>0.05</v>
      </c>
      <c r="M27" s="89">
        <f>[1]окт!$K$9/1000</f>
        <v>0.23</v>
      </c>
      <c r="N27" s="89">
        <f>[1]ноя!$K$9/1000</f>
        <v>0.23</v>
      </c>
      <c r="O27" s="89">
        <f>[1]дек!$K$9/1000</f>
        <v>0.2</v>
      </c>
      <c r="P27" s="79">
        <f>SUM(D27:O27)</f>
        <v>1.85</v>
      </c>
      <c r="Q27" s="83">
        <v>0</v>
      </c>
    </row>
    <row r="28" spans="1:17" ht="33.9" customHeight="1" x14ac:dyDescent="0.25">
      <c r="A28" s="67" t="s">
        <v>18</v>
      </c>
      <c r="B28" s="64" t="s">
        <v>19</v>
      </c>
      <c r="C28" s="61" t="s">
        <v>17</v>
      </c>
      <c r="D28" s="89">
        <f>D26-D27</f>
        <v>17.221549999999997</v>
      </c>
      <c r="E28" s="89">
        <f t="shared" ref="E28:O28" si="8">E26-E27</f>
        <v>15.58004</v>
      </c>
      <c r="F28" s="89">
        <f t="shared" si="8"/>
        <v>13.730261</v>
      </c>
      <c r="G28" s="89">
        <f t="shared" si="8"/>
        <v>9.1965529999999998</v>
      </c>
      <c r="H28" s="89">
        <f t="shared" si="8"/>
        <v>8.02881</v>
      </c>
      <c r="I28" s="89">
        <f t="shared" si="8"/>
        <v>1.70102</v>
      </c>
      <c r="J28" s="89">
        <f t="shared" si="8"/>
        <v>1.67055</v>
      </c>
      <c r="K28" s="89">
        <f t="shared" si="8"/>
        <v>1.8044100000000001</v>
      </c>
      <c r="L28" s="89">
        <f t="shared" si="8"/>
        <v>3.5848240000000002</v>
      </c>
      <c r="M28" s="89">
        <f t="shared" si="8"/>
        <v>8.3813049999999993</v>
      </c>
      <c r="N28" s="89">
        <f t="shared" si="8"/>
        <v>15.692924999999999</v>
      </c>
      <c r="O28" s="89">
        <f t="shared" si="8"/>
        <v>18.303754000000001</v>
      </c>
      <c r="P28" s="79">
        <f>SUM(D28:O28)</f>
        <v>114.89600200000001</v>
      </c>
      <c r="Q28" s="83">
        <v>0</v>
      </c>
    </row>
    <row r="29" spans="1:17" ht="33.9" customHeight="1" thickBot="1" x14ac:dyDescent="0.3">
      <c r="A29" s="68" t="s">
        <v>20</v>
      </c>
      <c r="B29" s="65" t="s">
        <v>39</v>
      </c>
      <c r="C29" s="62" t="s">
        <v>17</v>
      </c>
      <c r="D29" s="90">
        <f>[1]янв!$K$16/1000</f>
        <v>0.59763499999999836</v>
      </c>
      <c r="E29" s="90">
        <f>[1]фев!$K$16/1000</f>
        <v>0.60845999999999734</v>
      </c>
      <c r="F29" s="90">
        <f>[1]мар!$K$16/1000</f>
        <v>0.41665999999999986</v>
      </c>
      <c r="G29" s="90">
        <f>[1]апр!$K$16/1000</f>
        <v>0.39264999999999961</v>
      </c>
      <c r="H29" s="90">
        <f>[1]май!$K$16/1000</f>
        <v>0.35419200000000001</v>
      </c>
      <c r="I29" s="90">
        <f>[1]июн!$K$16/1000</f>
        <v>0.39371100000000003</v>
      </c>
      <c r="J29" s="90">
        <f>[1]июл!$K$16/1000</f>
        <v>0.45447699999999985</v>
      </c>
      <c r="K29" s="90">
        <f>[1]авг!$K$16/1000</f>
        <v>0.52236900000000019</v>
      </c>
      <c r="L29" s="90">
        <f>[1]сен!$K$16/1000</f>
        <v>0.45013099999999984</v>
      </c>
      <c r="M29" s="90">
        <f>[1]окт!$K$16/1000</f>
        <v>1.6711170000000011</v>
      </c>
      <c r="N29" s="90">
        <f>[1]ноя!$K$16/1000</f>
        <v>3.6703559999999977</v>
      </c>
      <c r="O29" s="90">
        <f>[1]дек!$K$16/1000</f>
        <v>1.7348100000000013</v>
      </c>
      <c r="P29" s="80">
        <f>SUM(D29:O29)</f>
        <v>11.266567999999996</v>
      </c>
      <c r="Q29" s="83">
        <v>6.6613381477509392E-15</v>
      </c>
    </row>
    <row r="30" spans="1:17" ht="33.9" customHeight="1" thickBot="1" x14ac:dyDescent="0.3">
      <c r="A30" s="69" t="s">
        <v>21</v>
      </c>
      <c r="B30" s="38" t="s">
        <v>22</v>
      </c>
      <c r="C30" s="24" t="s">
        <v>17</v>
      </c>
      <c r="D30" s="76">
        <f>[1]янв!$K$19/1000</f>
        <v>16.623915</v>
      </c>
      <c r="E30" s="76">
        <f>[1]фев!$K$19/1000</f>
        <v>14.971580000000003</v>
      </c>
      <c r="F30" s="76">
        <f>[1]мар!$K$19/1000</f>
        <v>13.313601</v>
      </c>
      <c r="G30" s="76">
        <f>[1]апр!$K$19/1000</f>
        <v>8.803903</v>
      </c>
      <c r="H30" s="76">
        <f>[1]май!$K$19/1000</f>
        <v>7.6746180000000006</v>
      </c>
      <c r="I30" s="76">
        <f>[1]июн!$K$19/1000</f>
        <v>1.3073090000000001</v>
      </c>
      <c r="J30" s="76">
        <f>[1]июл!$K$19/1000</f>
        <v>1.2160730000000002</v>
      </c>
      <c r="K30" s="76">
        <f>[1]авг!$K$19/1000</f>
        <v>1.282041</v>
      </c>
      <c r="L30" s="76">
        <f>[1]сен!$K$19/1000</f>
        <v>3.1346930000000004</v>
      </c>
      <c r="M30" s="76">
        <f>[1]окт!$K$19/1000</f>
        <v>6.7101879999999996</v>
      </c>
      <c r="N30" s="76">
        <f>[1]ноя!$K$19/1000</f>
        <v>12.022569000000001</v>
      </c>
      <c r="O30" s="76">
        <f>[1]дек!$K$19/1000</f>
        <v>16.568943999999998</v>
      </c>
      <c r="P30" s="77">
        <f>SUM(D30:O30)</f>
        <v>103.62943400000002</v>
      </c>
      <c r="Q30" s="83">
        <v>0</v>
      </c>
    </row>
    <row r="31" spans="1:17" s="7" customFormat="1" x14ac:dyDescent="0.25">
      <c r="A31" s="31"/>
      <c r="B31" s="31"/>
      <c r="C31" s="32"/>
      <c r="D31" s="33"/>
      <c r="E31" s="3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5"/>
      <c r="Q31" s="83"/>
    </row>
    <row r="32" spans="1:17" s="7" customFormat="1" ht="27.6" x14ac:dyDescent="0.25">
      <c r="A32" s="119" t="s">
        <v>43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83"/>
    </row>
    <row r="33" spans="1:17" s="7" customFormat="1" ht="27.6" x14ac:dyDescent="0.2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83"/>
    </row>
    <row r="34" spans="1:17" ht="12.75" customHeight="1" x14ac:dyDescent="0.25"/>
    <row r="35" spans="1:17" x14ac:dyDescent="0.25">
      <c r="A35" s="9"/>
    </row>
    <row r="36" spans="1:17" x14ac:dyDescent="0.25">
      <c r="A36" s="9" t="s">
        <v>38</v>
      </c>
    </row>
    <row r="37" spans="1:17" x14ac:dyDescent="0.25">
      <c r="A37" s="9" t="s">
        <v>47</v>
      </c>
    </row>
    <row r="38" spans="1:17" ht="12.75" customHeight="1" thickBot="1" x14ac:dyDescent="0.3"/>
    <row r="39" spans="1:17" ht="36" customHeight="1" thickBot="1" x14ac:dyDescent="0.3">
      <c r="A39" s="39" t="s">
        <v>34</v>
      </c>
      <c r="B39" s="70" t="s">
        <v>33</v>
      </c>
      <c r="C39" s="40" t="s">
        <v>0</v>
      </c>
      <c r="D39" s="59" t="s">
        <v>1</v>
      </c>
      <c r="E39" s="42" t="s">
        <v>2</v>
      </c>
      <c r="F39" s="42" t="s">
        <v>3</v>
      </c>
      <c r="G39" s="43" t="s">
        <v>4</v>
      </c>
      <c r="H39" s="42" t="s">
        <v>5</v>
      </c>
      <c r="I39" s="44" t="s">
        <v>6</v>
      </c>
      <c r="J39" s="42" t="s">
        <v>7</v>
      </c>
      <c r="K39" s="42" t="s">
        <v>8</v>
      </c>
      <c r="L39" s="42" t="s">
        <v>9</v>
      </c>
      <c r="M39" s="42" t="s">
        <v>10</v>
      </c>
      <c r="N39" s="42" t="s">
        <v>11</v>
      </c>
      <c r="O39" s="45" t="s">
        <v>12</v>
      </c>
      <c r="P39" s="46" t="s">
        <v>13</v>
      </c>
    </row>
    <row r="40" spans="1:17" ht="36" customHeight="1" x14ac:dyDescent="0.25">
      <c r="A40" s="66" t="s">
        <v>31</v>
      </c>
      <c r="B40" s="63" t="s">
        <v>14</v>
      </c>
      <c r="C40" s="60" t="s">
        <v>17</v>
      </c>
      <c r="D40" s="88">
        <f>[1]янв!$Q$8/1000</f>
        <v>0.45300000000000001</v>
      </c>
      <c r="E40" s="88">
        <f>[1]фев!$Q$8/1000</f>
        <v>0.39203899999999997</v>
      </c>
      <c r="F40" s="88">
        <f>[1]мар!$Q$8/1000</f>
        <v>0.37460300000000002</v>
      </c>
      <c r="G40" s="88">
        <f>[1]апр!$Q$8/1000</f>
        <v>0.25863900000000001</v>
      </c>
      <c r="H40" s="88">
        <f>[1]май!$Q$8/1000</f>
        <v>0.21549299999999999</v>
      </c>
      <c r="I40" s="88">
        <f>[1]июн!$Q$8/1000</f>
        <v>2.0728E-2</v>
      </c>
      <c r="J40" s="88">
        <f>[1]июл!$Q$8/1000</f>
        <v>8.853999999999999E-3</v>
      </c>
      <c r="K40" s="88">
        <f>[1]авг!$Q$8/1000</f>
        <v>1.0467000000000001E-2</v>
      </c>
      <c r="L40" s="88">
        <f>[1]сен!$Q$8/1000</f>
        <v>3.6804000000000003E-2</v>
      </c>
      <c r="M40" s="88">
        <f>[1]окт!$Q$8/1000</f>
        <v>0.15450476000000005</v>
      </c>
      <c r="N40" s="88">
        <f>[1]ноя!$Q$8/1000</f>
        <v>0.36597500000000005</v>
      </c>
      <c r="O40" s="88">
        <f>[1]дек!$Q$8/1000</f>
        <v>0.42810063829787237</v>
      </c>
      <c r="P40" s="78">
        <f>SUM(D40:O40)</f>
        <v>2.7192073982978724</v>
      </c>
      <c r="Q40" s="83">
        <v>0</v>
      </c>
    </row>
    <row r="41" spans="1:17" ht="36" customHeight="1" x14ac:dyDescent="0.25">
      <c r="A41" s="67" t="s">
        <v>27</v>
      </c>
      <c r="B41" s="64" t="s">
        <v>32</v>
      </c>
      <c r="C41" s="61" t="s">
        <v>17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79">
        <f>SUM(D41:O41)</f>
        <v>0</v>
      </c>
      <c r="Q41" s="83">
        <v>0</v>
      </c>
    </row>
    <row r="42" spans="1:17" ht="36" customHeight="1" x14ac:dyDescent="0.25">
      <c r="A42" s="67" t="s">
        <v>18</v>
      </c>
      <c r="B42" s="64" t="s">
        <v>19</v>
      </c>
      <c r="C42" s="61" t="s">
        <v>17</v>
      </c>
      <c r="D42" s="89">
        <f>D40-D41</f>
        <v>0.45300000000000001</v>
      </c>
      <c r="E42" s="89">
        <f t="shared" ref="E42:O42" si="9">E40-E41</f>
        <v>0.39203899999999997</v>
      </c>
      <c r="F42" s="89">
        <f t="shared" si="9"/>
        <v>0.37460300000000002</v>
      </c>
      <c r="G42" s="89">
        <f t="shared" si="9"/>
        <v>0.25863900000000001</v>
      </c>
      <c r="H42" s="89">
        <f t="shared" si="9"/>
        <v>0.21549299999999999</v>
      </c>
      <c r="I42" s="89">
        <f t="shared" si="9"/>
        <v>2.0728E-2</v>
      </c>
      <c r="J42" s="89">
        <f t="shared" si="9"/>
        <v>8.853999999999999E-3</v>
      </c>
      <c r="K42" s="89">
        <f t="shared" si="9"/>
        <v>1.0467000000000001E-2</v>
      </c>
      <c r="L42" s="89">
        <f t="shared" si="9"/>
        <v>3.6804000000000003E-2</v>
      </c>
      <c r="M42" s="89">
        <f t="shared" si="9"/>
        <v>0.15450476000000005</v>
      </c>
      <c r="N42" s="89">
        <f t="shared" si="9"/>
        <v>0.36597500000000005</v>
      </c>
      <c r="O42" s="89">
        <f t="shared" si="9"/>
        <v>0.42810063829787237</v>
      </c>
      <c r="P42" s="79">
        <f>SUM(D42:O42)</f>
        <v>2.7192073982978724</v>
      </c>
      <c r="Q42" s="83">
        <f t="shared" ref="Q42" si="10">Q40-Q41</f>
        <v>0</v>
      </c>
    </row>
    <row r="43" spans="1:17" ht="42" customHeight="1" thickBot="1" x14ac:dyDescent="0.3">
      <c r="A43" s="68" t="s">
        <v>20</v>
      </c>
      <c r="B43" s="65" t="s">
        <v>39</v>
      </c>
      <c r="C43" s="62" t="s">
        <v>17</v>
      </c>
      <c r="D43" s="90">
        <f>[1]янв!$Q$16/1000</f>
        <v>2.3514000000000011E-2</v>
      </c>
      <c r="E43" s="90">
        <f>[1]фев!$Q$16/1000</f>
        <v>3.881999999999948E-3</v>
      </c>
      <c r="F43" s="90">
        <f>[1]мар!$Q$16/1000</f>
        <v>6.0000000000000001E-3</v>
      </c>
      <c r="G43" s="90">
        <f>[1]апр!$Q$16/1000</f>
        <v>6.0000000000000001E-3</v>
      </c>
      <c r="H43" s="90">
        <f>[1]май!$Q$16/1000</f>
        <v>3.0000000000000001E-3</v>
      </c>
      <c r="I43" s="90">
        <f>[1]июн!$Q$16/1000</f>
        <v>4.0000000000000213E-4</v>
      </c>
      <c r="J43" s="90">
        <f>[1]июл!$Q$16/1000</f>
        <v>3.9999999999999856E-4</v>
      </c>
      <c r="K43" s="90">
        <f>[1]авг!$Q$16/1000</f>
        <v>2.147E-3</v>
      </c>
      <c r="L43" s="90">
        <f>[1]сен!$Q$16/1000</f>
        <v>7.2100000000000365E-4</v>
      </c>
      <c r="M43" s="90">
        <f>[1]окт!$Q$16/1000</f>
        <v>2.2760000000033643E-5</v>
      </c>
      <c r="N43" s="90">
        <f>[1]ноя!$Q$16/1000</f>
        <v>1.1878000000000043E-2</v>
      </c>
      <c r="O43" s="90">
        <f>[1]дек!$Q$16/1000</f>
        <v>2.8495638297872349E-2</v>
      </c>
      <c r="P43" s="80">
        <f>SUM(D43:O43)</f>
        <v>8.6460398297872387E-2</v>
      </c>
      <c r="Q43" s="83">
        <v>0</v>
      </c>
    </row>
    <row r="44" spans="1:17" ht="36" customHeight="1" thickBot="1" x14ac:dyDescent="0.3">
      <c r="A44" s="69" t="s">
        <v>21</v>
      </c>
      <c r="B44" s="38" t="s">
        <v>22</v>
      </c>
      <c r="C44" s="24" t="s">
        <v>17</v>
      </c>
      <c r="D44" s="76">
        <f>D42-D43</f>
        <v>0.42948599999999998</v>
      </c>
      <c r="E44" s="76">
        <f t="shared" ref="E44:O44" si="11">E42-E43</f>
        <v>0.38815700000000003</v>
      </c>
      <c r="F44" s="76">
        <f t="shared" si="11"/>
        <v>0.36860300000000001</v>
      </c>
      <c r="G44" s="76">
        <f t="shared" si="11"/>
        <v>0.252639</v>
      </c>
      <c r="H44" s="76">
        <f t="shared" si="11"/>
        <v>0.21249299999999999</v>
      </c>
      <c r="I44" s="76">
        <f t="shared" si="11"/>
        <v>2.0327999999999999E-2</v>
      </c>
      <c r="J44" s="76">
        <f t="shared" si="11"/>
        <v>8.4539999999999997E-3</v>
      </c>
      <c r="K44" s="76">
        <f t="shared" si="11"/>
        <v>8.320000000000001E-3</v>
      </c>
      <c r="L44" s="76">
        <f t="shared" si="11"/>
        <v>3.6082999999999997E-2</v>
      </c>
      <c r="M44" s="76">
        <f t="shared" si="11"/>
        <v>0.15448200000000001</v>
      </c>
      <c r="N44" s="76">
        <f t="shared" si="11"/>
        <v>0.354097</v>
      </c>
      <c r="O44" s="76">
        <f t="shared" si="11"/>
        <v>0.39960500000000004</v>
      </c>
      <c r="P44" s="77">
        <f>SUM(D44:O44)</f>
        <v>2.6327470000000006</v>
      </c>
      <c r="Q44" s="83">
        <f t="shared" ref="Q44" si="12">Q42-Q43</f>
        <v>0</v>
      </c>
    </row>
    <row r="46" spans="1:17" ht="27.6" x14ac:dyDescent="0.25">
      <c r="A46" s="119" t="s">
        <v>44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</row>
    <row r="47" spans="1:17" ht="27.6" x14ac:dyDescent="0.25">
      <c r="A47" s="119" t="s">
        <v>28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</row>
    <row r="48" spans="1:17" ht="27.6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27.6" x14ac:dyDescent="0.25">
      <c r="A49" s="9" t="s">
        <v>49</v>
      </c>
      <c r="K49" s="75"/>
      <c r="L49" s="75"/>
      <c r="M49" s="75"/>
      <c r="N49" s="75"/>
      <c r="O49" s="75"/>
      <c r="P49" s="75"/>
    </row>
    <row r="50" spans="1:16" ht="27.6" x14ac:dyDescent="0.25">
      <c r="A50" s="9" t="s">
        <v>48</v>
      </c>
      <c r="K50" s="75"/>
      <c r="L50" s="75"/>
      <c r="M50" s="75"/>
      <c r="N50" s="75"/>
      <c r="O50" s="75"/>
      <c r="P50" s="75"/>
    </row>
    <row r="51" spans="1:16" ht="25.2" thickBot="1" x14ac:dyDescent="0.3"/>
    <row r="52" spans="1:16" ht="18" thickBot="1" x14ac:dyDescent="0.3">
      <c r="A52" s="39" t="s">
        <v>34</v>
      </c>
      <c r="B52" s="70" t="s">
        <v>33</v>
      </c>
      <c r="C52" s="40" t="s">
        <v>0</v>
      </c>
      <c r="D52" s="59" t="s">
        <v>1</v>
      </c>
      <c r="E52" s="42" t="s">
        <v>2</v>
      </c>
      <c r="F52" s="42" t="s">
        <v>3</v>
      </c>
      <c r="G52" s="43" t="s">
        <v>4</v>
      </c>
      <c r="H52" s="42" t="s">
        <v>5</v>
      </c>
      <c r="I52" s="44" t="s">
        <v>6</v>
      </c>
      <c r="J52" s="42" t="s">
        <v>7</v>
      </c>
      <c r="K52" s="42" t="s">
        <v>8</v>
      </c>
      <c r="L52" s="42" t="s">
        <v>9</v>
      </c>
      <c r="M52" s="42" t="s">
        <v>10</v>
      </c>
      <c r="N52" s="42" t="s">
        <v>11</v>
      </c>
      <c r="O52" s="45" t="s">
        <v>12</v>
      </c>
      <c r="P52" s="46" t="s">
        <v>13</v>
      </c>
    </row>
    <row r="53" spans="1:16" ht="27.75" customHeight="1" x14ac:dyDescent="0.25">
      <c r="A53" s="66" t="s">
        <v>31</v>
      </c>
      <c r="B53" s="63" t="s">
        <v>14</v>
      </c>
      <c r="C53" s="60" t="s">
        <v>17</v>
      </c>
      <c r="D53" s="71">
        <f>[1]янв!$N$12/1000</f>
        <v>3.3173680000000001</v>
      </c>
      <c r="E53" s="71">
        <f>[1]фев!$N$12/1000</f>
        <v>3.8965169999999998</v>
      </c>
      <c r="F53" s="71">
        <f>[1]мар!$N$12/1000</f>
        <v>2.9583470000000003</v>
      </c>
      <c r="G53" s="71">
        <f>[1]апр!$N$12/1000</f>
        <v>2.6278890000000001</v>
      </c>
      <c r="H53" s="71">
        <f>[1]май!$N$12/1000</f>
        <v>2.1087919999999998</v>
      </c>
      <c r="I53" s="71">
        <f>[1]июн!$N$12/1000</f>
        <v>1.419867</v>
      </c>
      <c r="J53" s="71">
        <f>[1]июл!$N$12/1000</f>
        <v>0.4721708</v>
      </c>
      <c r="K53" s="71">
        <f>[1]авг!$N$12/1000</f>
        <v>0.71843499999999993</v>
      </c>
      <c r="L53" s="71">
        <f>[1]сен!$N$12/1000</f>
        <v>0.99195699999999998</v>
      </c>
      <c r="M53" s="71">
        <f>[1]окт!$N$12/1000</f>
        <v>1.8890443000000001</v>
      </c>
      <c r="N53" s="71">
        <f>[1]ноя!$N$12/1000</f>
        <v>2.7692734999999997</v>
      </c>
      <c r="O53" s="71">
        <f>[1]дек!$N$12/1000+[1]дек!$AB$12/1000</f>
        <v>15.971720999999999</v>
      </c>
      <c r="P53" s="72">
        <f>SUM(D53:O53)</f>
        <v>39.141381599999995</v>
      </c>
    </row>
    <row r="54" spans="1:16" ht="48" customHeight="1" thickBot="1" x14ac:dyDescent="0.3">
      <c r="A54" s="68" t="s">
        <v>27</v>
      </c>
      <c r="B54" s="65" t="s">
        <v>39</v>
      </c>
      <c r="C54" s="62" t="s">
        <v>17</v>
      </c>
      <c r="D54" s="73">
        <f>[1]янв!$N$16/1000</f>
        <v>7.4999999999999997E-2</v>
      </c>
      <c r="E54" s="73">
        <f>[1]фев!$N$16/1000</f>
        <v>6.5000000000000002E-2</v>
      </c>
      <c r="F54" s="73">
        <f>[1]мар!$N$16/1000</f>
        <v>6.5000000000000002E-2</v>
      </c>
      <c r="G54" s="73">
        <f>[1]апр!$N$16/1000</f>
        <v>5.8000000000000003E-2</v>
      </c>
      <c r="H54" s="73">
        <f>[1]май!$N$16/1000</f>
        <v>3.5999999999999997E-2</v>
      </c>
      <c r="I54" s="73">
        <f>[1]июн!$N$16/1000</f>
        <v>2.3E-2</v>
      </c>
      <c r="J54" s="73">
        <f>[1]июл!$N$16/1000</f>
        <v>1.2999999999999999E-2</v>
      </c>
      <c r="K54" s="73">
        <f>[1]авг!$N$16/1000</f>
        <v>2.3E-2</v>
      </c>
      <c r="L54" s="73">
        <f>[1]сен!$N$16/1000</f>
        <v>3.5000000000000003E-2</v>
      </c>
      <c r="M54" s="73">
        <f>[1]окт!$N$16/1000</f>
        <v>0.06</v>
      </c>
      <c r="N54" s="73">
        <f>[1]ноя!$N$16/1000</f>
        <v>6.4000000000000001E-2</v>
      </c>
      <c r="O54" s="73">
        <f>[1]дек!$N$16/1000</f>
        <v>7.3999999999999996E-2</v>
      </c>
      <c r="P54" s="23">
        <f>SUM(D54:O54)</f>
        <v>0.59099999999999997</v>
      </c>
    </row>
    <row r="55" spans="1:16" ht="18" thickBot="1" x14ac:dyDescent="0.3">
      <c r="A55" s="69" t="s">
        <v>18</v>
      </c>
      <c r="B55" s="38" t="s">
        <v>35</v>
      </c>
      <c r="C55" s="24" t="s">
        <v>17</v>
      </c>
      <c r="D55" s="26">
        <f>D53-D54</f>
        <v>3.2423679999999999</v>
      </c>
      <c r="E55" s="26">
        <f t="shared" ref="E55:O55" si="13">E53-E54</f>
        <v>3.8315169999999998</v>
      </c>
      <c r="F55" s="26">
        <f t="shared" si="13"/>
        <v>2.8933470000000003</v>
      </c>
      <c r="G55" s="26">
        <f t="shared" si="13"/>
        <v>2.5698890000000003</v>
      </c>
      <c r="H55" s="26">
        <f t="shared" si="13"/>
        <v>2.0727919999999997</v>
      </c>
      <c r="I55" s="26">
        <f t="shared" si="13"/>
        <v>1.3968670000000001</v>
      </c>
      <c r="J55" s="26">
        <f t="shared" si="13"/>
        <v>0.45917079999999999</v>
      </c>
      <c r="K55" s="26">
        <f t="shared" si="13"/>
        <v>0.69543499999999991</v>
      </c>
      <c r="L55" s="26">
        <f t="shared" si="13"/>
        <v>0.95695699999999995</v>
      </c>
      <c r="M55" s="26">
        <f t="shared" si="13"/>
        <v>1.8290443000000001</v>
      </c>
      <c r="N55" s="26">
        <f t="shared" si="13"/>
        <v>2.7052734999999997</v>
      </c>
      <c r="O55" s="26">
        <f t="shared" si="13"/>
        <v>15.897720999999999</v>
      </c>
      <c r="P55" s="27">
        <f>SUM(D55:O55)</f>
        <v>38.550381599999994</v>
      </c>
    </row>
  </sheetData>
  <mergeCells count="9">
    <mergeCell ref="A46:P46"/>
    <mergeCell ref="A47:P47"/>
    <mergeCell ref="A32:P32"/>
    <mergeCell ref="A33:P33"/>
    <mergeCell ref="A1:Q1"/>
    <mergeCell ref="A2:P2"/>
    <mergeCell ref="A3:P3"/>
    <mergeCell ref="A19:P19"/>
    <mergeCell ref="A20:P20"/>
  </mergeCells>
  <pageMargins left="0" right="0.11811023622047245" top="0.35433070866141736" bottom="0.35433070866141736" header="0.31496062992125984" footer="0.31496062992125984"/>
  <pageSetup paperSize="9" scale="55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</vt:lpstr>
      <vt:lpstr>'полезный отпуск'!Область_печати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Бордунова</dc:creator>
  <cp:lastModifiedBy>Горло Павел Владимирович</cp:lastModifiedBy>
  <cp:lastPrinted>2018-04-03T04:52:23Z</cp:lastPrinted>
  <dcterms:created xsi:type="dcterms:W3CDTF">2014-02-12T05:19:10Z</dcterms:created>
  <dcterms:modified xsi:type="dcterms:W3CDTF">2019-03-29T11:22:45Z</dcterms:modified>
</cp:coreProperties>
</file>